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defaultThemeVersion="124226"/>
  <bookViews>
    <workbookView xWindow="240" yWindow="135" windowWidth="15480" windowHeight="9660"/>
  </bookViews>
  <sheets>
    <sheet name="Columbia Gorge (WA)" sheetId="1" r:id="rId1"/>
    <sheet name="Entire Route" sheetId="4" r:id="rId2"/>
    <sheet name="Columbia Gorge (WA + OR)" sheetId="5" r:id="rId3"/>
    <sheet name="Sheet2" sheetId="2" r:id="rId4"/>
    <sheet name="Sheet3" sheetId="3" r:id="rId5"/>
  </sheets>
  <calcPr calcId="145621"/>
</workbook>
</file>

<file path=xl/calcChain.xml><?xml version="1.0" encoding="utf-8"?>
<calcChain xmlns="http://schemas.openxmlformats.org/spreadsheetml/2006/main">
  <c r="B30" i="5" l="1"/>
  <c r="B4" i="5"/>
  <c r="I32" i="5" s="1"/>
  <c r="I27" i="5" l="1"/>
  <c r="B28" i="5"/>
  <c r="I26" i="5"/>
  <c r="I11" i="5"/>
  <c r="I19" i="5"/>
  <c r="I6" i="5"/>
  <c r="I12" i="5"/>
  <c r="I20" i="5"/>
  <c r="B7" i="5"/>
  <c r="B8" i="5" s="1"/>
  <c r="I13" i="5"/>
  <c r="I21" i="5"/>
  <c r="I28" i="5"/>
  <c r="I10" i="5"/>
  <c r="I5" i="5"/>
  <c r="I22" i="5"/>
  <c r="I30" i="5"/>
  <c r="I18" i="5"/>
  <c r="I7" i="5"/>
  <c r="I29" i="5"/>
  <c r="I15" i="5"/>
  <c r="I16" i="5"/>
  <c r="I24" i="5"/>
  <c r="I31" i="5"/>
  <c r="I33" i="5"/>
  <c r="I14" i="5"/>
  <c r="I23" i="5"/>
  <c r="I8" i="5"/>
  <c r="I9" i="5"/>
  <c r="I17" i="5"/>
  <c r="I25" i="5"/>
  <c r="B4" i="4"/>
  <c r="I33" i="4" s="1"/>
  <c r="B7" i="4" l="1"/>
  <c r="B8" i="4" s="1"/>
  <c r="I13" i="4"/>
  <c r="I21" i="4"/>
  <c r="I30" i="4"/>
  <c r="I7" i="4"/>
  <c r="I28" i="4"/>
  <c r="I26" i="4"/>
  <c r="I5" i="4"/>
  <c r="I11" i="4"/>
  <c r="I19" i="4"/>
  <c r="I27" i="4"/>
  <c r="I15" i="4"/>
  <c r="I8" i="4"/>
  <c r="I16" i="4"/>
  <c r="I24" i="4"/>
  <c r="I31" i="4"/>
  <c r="I9" i="4"/>
  <c r="I17" i="4"/>
  <c r="I25" i="4"/>
  <c r="I32" i="4"/>
  <c r="I10" i="4"/>
  <c r="I18" i="4"/>
  <c r="I6" i="4"/>
  <c r="I12" i="4"/>
  <c r="I20" i="4"/>
  <c r="B28" i="4"/>
  <c r="I14" i="4"/>
  <c r="I22" i="4"/>
  <c r="I29" i="4"/>
  <c r="I23" i="4"/>
  <c r="B4" i="1"/>
  <c r="I7" i="1" s="1"/>
  <c r="I12" i="1" l="1"/>
  <c r="I30" i="1"/>
  <c r="I22" i="1"/>
  <c r="I14" i="1"/>
  <c r="I6" i="1"/>
  <c r="I29" i="1"/>
  <c r="I21" i="1"/>
  <c r="I13" i="1"/>
  <c r="B7" i="1"/>
  <c r="B8" i="1" s="1"/>
  <c r="I27" i="1"/>
  <c r="I19" i="1"/>
  <c r="I11" i="1"/>
  <c r="I28" i="1"/>
  <c r="B28" i="1"/>
  <c r="I5" i="1"/>
  <c r="I26" i="1"/>
  <c r="I18" i="1"/>
  <c r="I10" i="1"/>
  <c r="I33" i="1"/>
  <c r="I25" i="1"/>
  <c r="I17" i="1"/>
  <c r="I9" i="1"/>
  <c r="I20" i="1"/>
  <c r="I32" i="1"/>
  <c r="I24" i="1"/>
  <c r="I16" i="1"/>
  <c r="I8" i="1"/>
  <c r="I31" i="1"/>
  <c r="I23" i="1"/>
  <c r="I15" i="1"/>
</calcChain>
</file>

<file path=xl/sharedStrings.xml><?xml version="1.0" encoding="utf-8"?>
<sst xmlns="http://schemas.openxmlformats.org/spreadsheetml/2006/main" count="86" uniqueCount="32">
  <si>
    <t>Cars/train</t>
  </si>
  <si>
    <t>Trains/month</t>
  </si>
  <si>
    <t>Trains between incidents</t>
  </si>
  <si>
    <t>Months between incidents</t>
  </si>
  <si>
    <t>failures</t>
  </si>
  <si>
    <t>car</t>
  </si>
  <si>
    <t>cars</t>
  </si>
  <si>
    <t>train</t>
  </si>
  <si>
    <t>trains</t>
  </si>
  <si>
    <t>month</t>
  </si>
  <si>
    <t>http://www.opb.org/news/article/do-999977-percent-of-crude-oil-rail-shipments-reac/</t>
  </si>
  <si>
    <t>cars/failure</t>
  </si>
  <si>
    <t>trains/failure</t>
  </si>
  <si>
    <t>Sources:</t>
  </si>
  <si>
    <t>http://www.columbian.com/news/2016/jan/05/oil-terminal-hearing-today-ridgefield/</t>
  </si>
  <si>
    <t>months/failure</t>
  </si>
  <si>
    <t>Unit sanity check:</t>
  </si>
  <si>
    <t>Example risk for 3 trains per month</t>
  </si>
  <si>
    <t>Average miles for hazmat rail shipment</t>
  </si>
  <si>
    <t>Miles of route in Columbia Gorge</t>
  </si>
  <si>
    <t>% fail rate/car (All USA trips)</t>
  </si>
  <si>
    <t>% fail rate/car (adjusted for Gorge only)</t>
  </si>
  <si>
    <t>http://www.rita.dot.gov/bts/sites/rita.dot.gov.bts/files/publications/national_transportation_statistics/html/table_01_62.html</t>
  </si>
  <si>
    <t>http://www.efsec.wa.gov/Tesoro%20Savage/SEPA%20-%20DEIS/DEIS%20Appendices/Appendix%20E.pdf</t>
  </si>
  <si>
    <t xml:space="preserve">Risk adjustment for route: </t>
  </si>
  <si>
    <t>Months between oil release incidents</t>
  </si>
  <si>
    <t>% fail rate/car (adjusted for entire route)</t>
  </si>
  <si>
    <t>http://www.bnsf.com/bnsf.was6/RailMiles/RMCentralController</t>
  </si>
  <si>
    <t>Miles of route Williston, North Dakota to Vancouver</t>
  </si>
  <si>
    <t>Miles of route in Columbia Gorge (OR + WA)</t>
  </si>
  <si>
    <t>http://www.oregonlive.com/environment/index.ssf/2014/07/everything_you_need_to_know_ab.html</t>
  </si>
  <si>
    <t>Trains per month (OR + WA) Oregonian article (Ref.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</si>
</sst>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Months Between Incidents for Vancouver</a:t>
            </a:r>
            <a:r>
              <a:rPr lang="en-US" baseline="0"/>
              <a:t> Oil Terminal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86833484935572"/>
          <c:y val="0.15130370030607015"/>
          <c:w val="0.65751026337866514"/>
          <c:h val="0.67155982524838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'Columbia Gorge (WA)'!$I$4</c:f>
              <c:strCache>
                <c:ptCount val="1"/>
                <c:pt idx="0">
                  <c:v>Months between oil release incidents</c:v>
                </c:pt>
              </c:strCache>
            </c:strRef>
          </c:tx>
          <c:invertIfNegative val="0"/>
          <c:cat>
            <c:numRef>
              <c:f>'Columbia Gorge (WA)'!$H$5:$H$33</c:f>
              <c:numCache>
                <c:formatCode>General</c:formatCode>
                <c:ptCount val="29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75</c:v>
                </c:pt>
                <c:pt idx="12">
                  <c:v>80</c:v>
                </c:pt>
                <c:pt idx="13">
                  <c:v>85</c:v>
                </c:pt>
                <c:pt idx="14">
                  <c:v>90</c:v>
                </c:pt>
                <c:pt idx="15">
                  <c:v>95</c:v>
                </c:pt>
                <c:pt idx="16">
                  <c:v>100</c:v>
                </c:pt>
                <c:pt idx="17">
                  <c:v>105</c:v>
                </c:pt>
                <c:pt idx="18">
                  <c:v>110</c:v>
                </c:pt>
                <c:pt idx="19">
                  <c:v>115</c:v>
                </c:pt>
                <c:pt idx="20">
                  <c:v>120</c:v>
                </c:pt>
                <c:pt idx="21">
                  <c:v>125</c:v>
                </c:pt>
                <c:pt idx="22">
                  <c:v>130</c:v>
                </c:pt>
                <c:pt idx="23">
                  <c:v>135</c:v>
                </c:pt>
                <c:pt idx="24">
                  <c:v>140</c:v>
                </c:pt>
                <c:pt idx="25">
                  <c:v>145</c:v>
                </c:pt>
                <c:pt idx="26">
                  <c:v>150</c:v>
                </c:pt>
                <c:pt idx="27">
                  <c:v>155</c:v>
                </c:pt>
                <c:pt idx="28">
                  <c:v>160</c:v>
                </c:pt>
              </c:numCache>
            </c:numRef>
          </c:cat>
          <c:val>
            <c:numRef>
              <c:f>'Columbia Gorge (WA)'!$I$5:$I$33</c:f>
              <c:numCache>
                <c:formatCode>General</c:formatCode>
                <c:ptCount val="29"/>
                <c:pt idx="0">
                  <c:v>109.07306763285025</c:v>
                </c:pt>
                <c:pt idx="1">
                  <c:v>87.258454106280212</c:v>
                </c:pt>
                <c:pt idx="2">
                  <c:v>72.715378421900169</c:v>
                </c:pt>
                <c:pt idx="3">
                  <c:v>62.327467218771574</c:v>
                </c:pt>
                <c:pt idx="4">
                  <c:v>54.536533816425127</c:v>
                </c:pt>
                <c:pt idx="5">
                  <c:v>48.476918947933449</c:v>
                </c:pt>
                <c:pt idx="6">
                  <c:v>43.629227053140106</c:v>
                </c:pt>
                <c:pt idx="7">
                  <c:v>39.662933684672822</c:v>
                </c:pt>
                <c:pt idx="8">
                  <c:v>36.357689210950085</c:v>
                </c:pt>
                <c:pt idx="9">
                  <c:v>33.560943887030845</c:v>
                </c:pt>
                <c:pt idx="10">
                  <c:v>31.163733609385787</c:v>
                </c:pt>
                <c:pt idx="11">
                  <c:v>29.086151368760067</c:v>
                </c:pt>
                <c:pt idx="12">
                  <c:v>27.268266908212563</c:v>
                </c:pt>
                <c:pt idx="13">
                  <c:v>25.664251207729471</c:v>
                </c:pt>
                <c:pt idx="14">
                  <c:v>24.238459473966724</c:v>
                </c:pt>
                <c:pt idx="15">
                  <c:v>22.962751080600054</c:v>
                </c:pt>
                <c:pt idx="16">
                  <c:v>21.814613526570053</c:v>
                </c:pt>
                <c:pt idx="17">
                  <c:v>20.775822406257191</c:v>
                </c:pt>
                <c:pt idx="18">
                  <c:v>19.831466842336411</c:v>
                </c:pt>
                <c:pt idx="19">
                  <c:v>18.969229153539175</c:v>
                </c:pt>
                <c:pt idx="20">
                  <c:v>18.178844605475042</c:v>
                </c:pt>
                <c:pt idx="21">
                  <c:v>17.45169082125604</c:v>
                </c:pt>
                <c:pt idx="22">
                  <c:v>16.780471943515423</c:v>
                </c:pt>
                <c:pt idx="23">
                  <c:v>16.158972982644482</c:v>
                </c:pt>
                <c:pt idx="24">
                  <c:v>15.581866804692893</c:v>
                </c:pt>
                <c:pt idx="25">
                  <c:v>15.044561052806932</c:v>
                </c:pt>
                <c:pt idx="26">
                  <c:v>14.543075684380034</c:v>
                </c:pt>
                <c:pt idx="27">
                  <c:v>14.073944210690355</c:v>
                </c:pt>
                <c:pt idx="28">
                  <c:v>13.634133454106282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axId val="108978944"/>
        <c:axId val="108980864"/>
      </c:barChart>
      <c:catAx>
        <c:axId val="10897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</a:t>
                </a:r>
                <a:r>
                  <a:rPr lang="en-US" baseline="0"/>
                  <a:t> t</a:t>
                </a:r>
                <a:r>
                  <a:rPr lang="en-US"/>
                  <a:t>rains per month (120</a:t>
                </a:r>
                <a:r>
                  <a:rPr lang="en-US" baseline="0"/>
                  <a:t> cars/train)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08980864"/>
        <c:crosses val="autoZero"/>
        <c:auto val="1"/>
        <c:lblAlgn val="ctr"/>
        <c:lblOffset val="100"/>
        <c:tickLblSkip val="2"/>
        <c:noMultiLvlLbl val="0"/>
      </c:catAx>
      <c:valAx>
        <c:axId val="108980864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Months between incidients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8978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567596927775949"/>
          <c:y val="0.65929266932248354"/>
          <c:w val="0.23628517316867104"/>
          <c:h val="0.20984096243632977"/>
        </c:manualLayout>
      </c:layout>
      <c:overlay val="0"/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Months Between Incidents for Vancouver</a:t>
            </a:r>
            <a:r>
              <a:rPr lang="en-US" baseline="0"/>
              <a:t> Oil Terminal Rail Route ND-WA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86833484935572"/>
          <c:y val="0.15130370030607015"/>
          <c:w val="0.65751026337866514"/>
          <c:h val="0.67155982524838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'Entire Route'!$I$4</c:f>
              <c:strCache>
                <c:ptCount val="1"/>
                <c:pt idx="0">
                  <c:v>Months between oil release incidents</c:v>
                </c:pt>
              </c:strCache>
            </c:strRef>
          </c:tx>
          <c:invertIfNegative val="0"/>
          <c:cat>
            <c:numRef>
              <c:f>'Entire Route'!$H$5:$H$33</c:f>
              <c:numCache>
                <c:formatCode>General</c:formatCode>
                <c:ptCount val="29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75</c:v>
                </c:pt>
                <c:pt idx="12">
                  <c:v>80</c:v>
                </c:pt>
                <c:pt idx="13">
                  <c:v>85</c:v>
                </c:pt>
                <c:pt idx="14">
                  <c:v>90</c:v>
                </c:pt>
                <c:pt idx="15">
                  <c:v>95</c:v>
                </c:pt>
                <c:pt idx="16">
                  <c:v>100</c:v>
                </c:pt>
                <c:pt idx="17">
                  <c:v>105</c:v>
                </c:pt>
                <c:pt idx="18">
                  <c:v>110</c:v>
                </c:pt>
                <c:pt idx="19">
                  <c:v>115</c:v>
                </c:pt>
                <c:pt idx="20">
                  <c:v>120</c:v>
                </c:pt>
                <c:pt idx="21">
                  <c:v>125</c:v>
                </c:pt>
                <c:pt idx="22">
                  <c:v>130</c:v>
                </c:pt>
                <c:pt idx="23">
                  <c:v>135</c:v>
                </c:pt>
                <c:pt idx="24">
                  <c:v>140</c:v>
                </c:pt>
                <c:pt idx="25">
                  <c:v>145</c:v>
                </c:pt>
                <c:pt idx="26">
                  <c:v>150</c:v>
                </c:pt>
                <c:pt idx="27">
                  <c:v>155</c:v>
                </c:pt>
                <c:pt idx="28">
                  <c:v>160</c:v>
                </c:pt>
              </c:numCache>
            </c:numRef>
          </c:cat>
          <c:val>
            <c:numRef>
              <c:f>'Entire Route'!$I$5:$I$33</c:f>
              <c:numCache>
                <c:formatCode>General</c:formatCode>
                <c:ptCount val="29"/>
                <c:pt idx="0">
                  <c:v>8.8888068699096969</c:v>
                </c:pt>
                <c:pt idx="1">
                  <c:v>7.1110454959277583</c:v>
                </c:pt>
                <c:pt idx="2">
                  <c:v>5.9258712466064649</c:v>
                </c:pt>
                <c:pt idx="3">
                  <c:v>5.0793182113769699</c:v>
                </c:pt>
                <c:pt idx="4">
                  <c:v>4.4444034349548485</c:v>
                </c:pt>
                <c:pt idx="5">
                  <c:v>3.9505808310709769</c:v>
                </c:pt>
                <c:pt idx="6">
                  <c:v>3.5555227479638791</c:v>
                </c:pt>
                <c:pt idx="7">
                  <c:v>3.2322934072398901</c:v>
                </c:pt>
                <c:pt idx="8">
                  <c:v>2.9629356233032325</c:v>
                </c:pt>
                <c:pt idx="9">
                  <c:v>2.735017498433753</c:v>
                </c:pt>
                <c:pt idx="10">
                  <c:v>2.539659105688485</c:v>
                </c:pt>
                <c:pt idx="11">
                  <c:v>2.3703484986425862</c:v>
                </c:pt>
                <c:pt idx="12">
                  <c:v>2.2222017174774242</c:v>
                </c:pt>
                <c:pt idx="13">
                  <c:v>2.091483969390517</c:v>
                </c:pt>
                <c:pt idx="14">
                  <c:v>1.9752904155354885</c:v>
                </c:pt>
                <c:pt idx="15">
                  <c:v>1.8713277620862521</c:v>
                </c:pt>
                <c:pt idx="16">
                  <c:v>1.7777613739819396</c:v>
                </c:pt>
                <c:pt idx="17">
                  <c:v>1.69310607045899</c:v>
                </c:pt>
                <c:pt idx="18">
                  <c:v>1.6161467036199451</c:v>
                </c:pt>
                <c:pt idx="19">
                  <c:v>1.5458794556364692</c:v>
                </c:pt>
                <c:pt idx="20">
                  <c:v>1.4814678116516162</c:v>
                </c:pt>
                <c:pt idx="21">
                  <c:v>1.4222090991855516</c:v>
                </c:pt>
                <c:pt idx="22">
                  <c:v>1.3675087492168765</c:v>
                </c:pt>
                <c:pt idx="23">
                  <c:v>1.3168602770236588</c:v>
                </c:pt>
                <c:pt idx="24">
                  <c:v>1.2698295528442425</c:v>
                </c:pt>
                <c:pt idx="25">
                  <c:v>1.2260423268840963</c:v>
                </c:pt>
                <c:pt idx="26">
                  <c:v>1.1851742493212931</c:v>
                </c:pt>
                <c:pt idx="27">
                  <c:v>1.146942821923832</c:v>
                </c:pt>
                <c:pt idx="28">
                  <c:v>1.1111008587387121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axId val="123443840"/>
        <c:axId val="123454208"/>
      </c:barChart>
      <c:catAx>
        <c:axId val="12344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</a:t>
                </a:r>
                <a:r>
                  <a:rPr lang="en-US" baseline="0"/>
                  <a:t> t</a:t>
                </a:r>
                <a:r>
                  <a:rPr lang="en-US"/>
                  <a:t>rains per month (120</a:t>
                </a:r>
                <a:r>
                  <a:rPr lang="en-US" baseline="0"/>
                  <a:t> cars/train)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23454208"/>
        <c:crosses val="autoZero"/>
        <c:auto val="1"/>
        <c:lblAlgn val="ctr"/>
        <c:lblOffset val="100"/>
        <c:tickLblSkip val="2"/>
        <c:noMultiLvlLbl val="0"/>
      </c:catAx>
      <c:valAx>
        <c:axId val="123454208"/>
        <c:scaling>
          <c:orientation val="minMax"/>
          <c:max val="9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Months between incidients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3443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567596927775949"/>
          <c:y val="0.65929266932248354"/>
          <c:w val="0.23628517316867104"/>
          <c:h val="0.20984096243632977"/>
        </c:manualLayout>
      </c:layout>
      <c:overlay val="0"/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Months Between Incidents for Columbia</a:t>
            </a:r>
            <a:r>
              <a:rPr lang="en-US" baseline="0"/>
              <a:t> Gorge Oil by Rail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86833484935572"/>
          <c:y val="0.15130370030607015"/>
          <c:w val="0.65751026337866514"/>
          <c:h val="0.67155982524838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'Columbia Gorge (WA + OR)'!$I$4</c:f>
              <c:strCache>
                <c:ptCount val="1"/>
                <c:pt idx="0">
                  <c:v>Months between oil release incidents</c:v>
                </c:pt>
              </c:strCache>
            </c:strRef>
          </c:tx>
          <c:invertIfNegative val="0"/>
          <c:cat>
            <c:numRef>
              <c:f>'Columbia Gorge (WA + OR)'!$H$5:$H$33</c:f>
              <c:numCache>
                <c:formatCode>General</c:formatCode>
                <c:ptCount val="29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75</c:v>
                </c:pt>
                <c:pt idx="12">
                  <c:v>80</c:v>
                </c:pt>
                <c:pt idx="13">
                  <c:v>85</c:v>
                </c:pt>
                <c:pt idx="14">
                  <c:v>90</c:v>
                </c:pt>
                <c:pt idx="15">
                  <c:v>95</c:v>
                </c:pt>
                <c:pt idx="16">
                  <c:v>100</c:v>
                </c:pt>
                <c:pt idx="17">
                  <c:v>105</c:v>
                </c:pt>
                <c:pt idx="18">
                  <c:v>110</c:v>
                </c:pt>
                <c:pt idx="19">
                  <c:v>115</c:v>
                </c:pt>
                <c:pt idx="20">
                  <c:v>120</c:v>
                </c:pt>
                <c:pt idx="21">
                  <c:v>125</c:v>
                </c:pt>
                <c:pt idx="22">
                  <c:v>130</c:v>
                </c:pt>
                <c:pt idx="23">
                  <c:v>135</c:v>
                </c:pt>
                <c:pt idx="24">
                  <c:v>140</c:v>
                </c:pt>
                <c:pt idx="25">
                  <c:v>145</c:v>
                </c:pt>
                <c:pt idx="26">
                  <c:v>150</c:v>
                </c:pt>
                <c:pt idx="27">
                  <c:v>155</c:v>
                </c:pt>
                <c:pt idx="28">
                  <c:v>160</c:v>
                </c:pt>
              </c:numCache>
            </c:numRef>
          </c:cat>
          <c:val>
            <c:numRef>
              <c:f>'Columbia Gorge (WA + OR)'!$I$5:$I$33</c:f>
              <c:numCache>
                <c:formatCode>General</c:formatCode>
                <c:ptCount val="29"/>
                <c:pt idx="0">
                  <c:v>109.07306763285025</c:v>
                </c:pt>
                <c:pt idx="1">
                  <c:v>87.258454106280212</c:v>
                </c:pt>
                <c:pt idx="2">
                  <c:v>72.715378421900169</c:v>
                </c:pt>
                <c:pt idx="3">
                  <c:v>62.327467218771574</c:v>
                </c:pt>
                <c:pt idx="4">
                  <c:v>54.536533816425127</c:v>
                </c:pt>
                <c:pt idx="5">
                  <c:v>48.476918947933449</c:v>
                </c:pt>
                <c:pt idx="6">
                  <c:v>43.629227053140106</c:v>
                </c:pt>
                <c:pt idx="7">
                  <c:v>39.662933684672822</c:v>
                </c:pt>
                <c:pt idx="8">
                  <c:v>36.357689210950085</c:v>
                </c:pt>
                <c:pt idx="9">
                  <c:v>33.560943887030845</c:v>
                </c:pt>
                <c:pt idx="10">
                  <c:v>31.163733609385787</c:v>
                </c:pt>
                <c:pt idx="11">
                  <c:v>29.086151368760067</c:v>
                </c:pt>
                <c:pt idx="12">
                  <c:v>27.268266908212563</c:v>
                </c:pt>
                <c:pt idx="13">
                  <c:v>25.664251207729471</c:v>
                </c:pt>
                <c:pt idx="14">
                  <c:v>24.238459473966724</c:v>
                </c:pt>
                <c:pt idx="15">
                  <c:v>22.962751080600054</c:v>
                </c:pt>
                <c:pt idx="16">
                  <c:v>21.814613526570053</c:v>
                </c:pt>
                <c:pt idx="17">
                  <c:v>20.775822406257191</c:v>
                </c:pt>
                <c:pt idx="18">
                  <c:v>19.831466842336411</c:v>
                </c:pt>
                <c:pt idx="19">
                  <c:v>18.969229153539175</c:v>
                </c:pt>
                <c:pt idx="20">
                  <c:v>18.178844605475042</c:v>
                </c:pt>
                <c:pt idx="21">
                  <c:v>17.45169082125604</c:v>
                </c:pt>
                <c:pt idx="22">
                  <c:v>16.780471943515423</c:v>
                </c:pt>
                <c:pt idx="23">
                  <c:v>16.158972982644482</c:v>
                </c:pt>
                <c:pt idx="24">
                  <c:v>15.581866804692893</c:v>
                </c:pt>
                <c:pt idx="25">
                  <c:v>15.044561052806932</c:v>
                </c:pt>
                <c:pt idx="26">
                  <c:v>14.543075684380034</c:v>
                </c:pt>
                <c:pt idx="27">
                  <c:v>14.073944210690355</c:v>
                </c:pt>
                <c:pt idx="28">
                  <c:v>13.634133454106282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axId val="123513856"/>
        <c:axId val="123532416"/>
      </c:barChart>
      <c:catAx>
        <c:axId val="123513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</a:t>
                </a:r>
                <a:r>
                  <a:rPr lang="en-US" baseline="0"/>
                  <a:t> t</a:t>
                </a:r>
                <a:r>
                  <a:rPr lang="en-US"/>
                  <a:t>rains per month (120</a:t>
                </a:r>
                <a:r>
                  <a:rPr lang="en-US" baseline="0"/>
                  <a:t> cars/train)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23532416"/>
        <c:crosses val="autoZero"/>
        <c:auto val="1"/>
        <c:lblAlgn val="ctr"/>
        <c:lblOffset val="100"/>
        <c:tickLblSkip val="2"/>
        <c:noMultiLvlLbl val="0"/>
      </c:catAx>
      <c:valAx>
        <c:axId val="123532416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Months between incidients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3513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567596927775949"/>
          <c:y val="0.65929266932248354"/>
          <c:w val="0.23628517316867104"/>
          <c:h val="0.20984096243632977"/>
        </c:manualLayout>
      </c:layout>
      <c:overlay val="0"/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4</xdr:row>
      <xdr:rowOff>0</xdr:rowOff>
    </xdr:from>
    <xdr:to>
      <xdr:col>18</xdr:col>
      <xdr:colOff>624840</xdr:colOff>
      <xdr:row>27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0.55563</cdr:x>
      <cdr:y>0.15058</cdr:y>
    </cdr:from>
    <cdr:to>
      <cdr:x>0.74841</cdr:x>
      <cdr:y>0.82632</cdr:y>
    </cdr:to>
    <cdr:sp macro="" textlink="">
      <cdr:nvSpPr>
        <cdr:cNvPr id="2" name="Flowchart: Process 1"/>
        <cdr:cNvSpPr/>
      </cdr:nvSpPr>
      <cdr:spPr>
        <a:xfrm xmlns:a="http://schemas.openxmlformats.org/drawingml/2006/main">
          <a:off x="3044175" y="647700"/>
          <a:ext cx="1056199" cy="2906707"/>
        </a:xfrm>
        <a:prstGeom xmlns:a="http://schemas.openxmlformats.org/drawingml/2006/main" prst="flowChartProcess">
          <a:avLst/>
        </a:prstGeom>
        <a:gradFill xmlns:a="http://schemas.openxmlformats.org/drawingml/2006/main">
          <a:gsLst>
            <a:gs pos="0">
              <a:srgbClr val="FF99CC"/>
            </a:gs>
            <a:gs pos="50000">
              <a:srgbClr val="FF99CC">
                <a:alpha val="66000"/>
              </a:srgbClr>
            </a:gs>
            <a:gs pos="100000">
              <a:srgbClr val="FF99CC">
                <a:alpha val="3000"/>
              </a:srgbClr>
            </a:gs>
          </a:gsLst>
          <a:lin ang="5400000" scaled="0"/>
        </a:gra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0.56328</cdr:x>
      <cdr:y>0.1488</cdr:y>
    </cdr:from>
    <cdr:to>
      <cdr:x>0.74757</cdr:x>
      <cdr:y>0.62799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86087" y="640080"/>
          <a:ext cx="1009685" cy="2061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Vancouver oil terminal requested capacity level:  120</a:t>
          </a:r>
          <a:r>
            <a:rPr lang="en-US" sz="1100" baseline="0"/>
            <a:t> trains per month, producing 18 months between incidents</a:t>
          </a:r>
          <a:endParaRPr lang="en-US" sz="1100"/>
        </a:p>
      </cdr:txBody>
    </cdr:sp>
  </cdr:relSizeAnchor>
  <cdr:relSizeAnchor xmlns:cdr="http://schemas.openxmlformats.org/drawingml/2006/chartDrawing">
    <cdr:from>
      <cdr:x>0.79943</cdr:x>
      <cdr:y>0.14671</cdr:y>
    </cdr:from>
    <cdr:to>
      <cdr:x>0.98583</cdr:x>
      <cdr:y>0.68468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9901" y="631072"/>
          <a:ext cx="1021245" cy="2314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Based on 99.9977% rate of</a:t>
          </a:r>
          <a:r>
            <a:rPr lang="en-US" sz="1100" baseline="0"/>
            <a:t> delivery success per railcar, risk adjusted for miles traveled. Incident location between Vancouver and Wishram, WA.</a:t>
          </a:r>
          <a:endParaRPr lang="en-US" sz="1100"/>
        </a:p>
      </cdr:txBody>
    </cdr:sp>
  </cdr:relSizeAnchor>
  <cdr:relSizeAnchor xmlns:cdr="http://schemas.openxmlformats.org/drawingml/2006/chartDrawing">
    <cdr:from>
      <cdr:x>0.63352</cdr:x>
      <cdr:y>0.91585</cdr:y>
    </cdr:from>
    <cdr:to>
      <cdr:x>0.97427</cdr:x>
      <cdr:y>0.97609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470910" y="3939540"/>
          <a:ext cx="186690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aseline="0"/>
            <a:t>Analysis by Chris Carvalho, June 9, 2016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4</xdr:row>
      <xdr:rowOff>0</xdr:rowOff>
    </xdr:from>
    <xdr:to>
      <xdr:col>18</xdr:col>
      <xdr:colOff>624840</xdr:colOff>
      <xdr:row>27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0.55563</cdr:x>
      <cdr:y>0.15058</cdr:y>
    </cdr:from>
    <cdr:to>
      <cdr:x>0.74841</cdr:x>
      <cdr:y>0.82632</cdr:y>
    </cdr:to>
    <cdr:sp macro="" textlink="">
      <cdr:nvSpPr>
        <cdr:cNvPr id="2" name="Flowchart: Process 1"/>
        <cdr:cNvSpPr/>
      </cdr:nvSpPr>
      <cdr:spPr>
        <a:xfrm xmlns:a="http://schemas.openxmlformats.org/drawingml/2006/main">
          <a:off x="3044175" y="647700"/>
          <a:ext cx="1056199" cy="2906707"/>
        </a:xfrm>
        <a:prstGeom xmlns:a="http://schemas.openxmlformats.org/drawingml/2006/main" prst="flowChartProcess">
          <a:avLst/>
        </a:prstGeom>
        <a:gradFill xmlns:a="http://schemas.openxmlformats.org/drawingml/2006/main">
          <a:gsLst>
            <a:gs pos="0">
              <a:srgbClr val="FF99CC"/>
            </a:gs>
            <a:gs pos="50000">
              <a:srgbClr val="FF99CC">
                <a:alpha val="66000"/>
              </a:srgbClr>
            </a:gs>
            <a:gs pos="100000">
              <a:srgbClr val="FF99CC">
                <a:alpha val="3000"/>
              </a:srgbClr>
            </a:gs>
          </a:gsLst>
          <a:lin ang="5400000" scaled="0"/>
        </a:gra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0.56328</cdr:x>
      <cdr:y>0.1488</cdr:y>
    </cdr:from>
    <cdr:to>
      <cdr:x>0.74757</cdr:x>
      <cdr:y>0.65456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86087" y="640062"/>
          <a:ext cx="1009685" cy="21755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Vancouver oil terminal requested capacity level:  120</a:t>
          </a:r>
          <a:r>
            <a:rPr lang="en-US" sz="1100" baseline="0"/>
            <a:t> trains per month, producing 1.5 months between incidents between ND and WA</a:t>
          </a:r>
          <a:endParaRPr lang="en-US" sz="1100"/>
        </a:p>
      </cdr:txBody>
    </cdr:sp>
  </cdr:relSizeAnchor>
  <cdr:relSizeAnchor xmlns:cdr="http://schemas.openxmlformats.org/drawingml/2006/chartDrawing">
    <cdr:from>
      <cdr:x>0.77886</cdr:x>
      <cdr:y>0.14671</cdr:y>
    </cdr:from>
    <cdr:to>
      <cdr:x>0.98583</cdr:x>
      <cdr:y>0.68468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267201" y="631072"/>
          <a:ext cx="1133946" cy="2314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Based on 99.9977% rate of </a:t>
          </a:r>
          <a:r>
            <a:rPr lang="en-US" sz="1100" baseline="0"/>
            <a:t>delivery success per railcar, risk adjusted for miles traveled. Incident location anywhere from North Dakota to Vancouver, WA</a:t>
          </a:r>
          <a:endParaRPr lang="en-US" sz="1100"/>
        </a:p>
      </cdr:txBody>
    </cdr:sp>
  </cdr:relSizeAnchor>
  <cdr:relSizeAnchor xmlns:cdr="http://schemas.openxmlformats.org/drawingml/2006/chartDrawing">
    <cdr:from>
      <cdr:x>0.63352</cdr:x>
      <cdr:y>0.91585</cdr:y>
    </cdr:from>
    <cdr:to>
      <cdr:x>0.97427</cdr:x>
      <cdr:y>0.97609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470910" y="3939540"/>
          <a:ext cx="186690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aseline="0"/>
            <a:t>Analysis by Chris Carvalho, June 9, 2016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4</xdr:row>
      <xdr:rowOff>0</xdr:rowOff>
    </xdr:from>
    <xdr:to>
      <xdr:col>18</xdr:col>
      <xdr:colOff>624840</xdr:colOff>
      <xdr:row>27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3810</xdr:colOff>
      <xdr:row>10</xdr:row>
      <xdr:rowOff>3810</xdr:rowOff>
    </xdr:from>
    <xdr:to>
      <xdr:col>16</xdr:col>
      <xdr:colOff>579120</xdr:colOff>
      <xdr:row>18</xdr:row>
      <xdr:rowOff>114300</xdr:rowOff>
    </xdr:to>
    <xdr:sp macro="" textlink="">
      <xdr:nvSpPr>
        <xdr:cNvPr id="3" name="TextBox 2"/>
        <xdr:cNvSpPr txBox="1"/>
      </xdr:nvSpPr>
      <xdr:spPr>
        <a:xfrm>
          <a:off x="9951720" y="1832610"/>
          <a:ext cx="1215390" cy="1573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C00000"/>
              </a:solidFill>
            </a:rPr>
            <a:t>Preliminary Estimate</a:t>
          </a:r>
          <a:br>
            <a:rPr lang="en-US" sz="1600" b="1">
              <a:solidFill>
                <a:srgbClr val="C00000"/>
              </a:solidFill>
            </a:rPr>
          </a:br>
          <a:r>
            <a:rPr lang="en-US" sz="1000" b="1">
              <a:solidFill>
                <a:sysClr val="windowText" lastClr="000000"/>
              </a:solidFill>
            </a:rPr>
            <a:t>(actual number of trains</a:t>
          </a:r>
          <a:r>
            <a:rPr lang="en-US" sz="1000" b="1" baseline="0">
              <a:solidFill>
                <a:sysClr val="windowText" lastClr="000000"/>
              </a:solidFill>
            </a:rPr>
            <a:t> estimated because Oregon government has not released traffic data)</a:t>
          </a:r>
          <a:endParaRPr lang="en-US" sz="10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0.35327</cdr:x>
      <cdr:y>0.15147</cdr:y>
    </cdr:from>
    <cdr:to>
      <cdr:x>0.54605</cdr:x>
      <cdr:y>0.82721</cdr:y>
    </cdr:to>
    <cdr:sp macro="" textlink="">
      <cdr:nvSpPr>
        <cdr:cNvPr id="2" name="Flowchart: Process 1"/>
        <cdr:cNvSpPr/>
      </cdr:nvSpPr>
      <cdr:spPr>
        <a:xfrm xmlns:a="http://schemas.openxmlformats.org/drawingml/2006/main">
          <a:off x="1935465" y="651528"/>
          <a:ext cx="1056199" cy="2906689"/>
        </a:xfrm>
        <a:prstGeom xmlns:a="http://schemas.openxmlformats.org/drawingml/2006/main" prst="flowChartProcess">
          <a:avLst/>
        </a:prstGeom>
        <a:gradFill xmlns:a="http://schemas.openxmlformats.org/drawingml/2006/main">
          <a:gsLst>
            <a:gs pos="0">
              <a:srgbClr val="FF99CC"/>
            </a:gs>
            <a:gs pos="50000">
              <a:srgbClr val="FF99CC">
                <a:alpha val="30000"/>
              </a:srgbClr>
            </a:gs>
            <a:gs pos="100000">
              <a:srgbClr val="FF99CC">
                <a:alpha val="3000"/>
              </a:srgbClr>
            </a:gs>
          </a:gsLst>
          <a:lin ang="5400000" scaled="0"/>
        </a:gra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0.3484</cdr:x>
      <cdr:y>0.15589</cdr:y>
    </cdr:from>
    <cdr:to>
      <cdr:x>0.54034</cdr:x>
      <cdr:y>0.63508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08810" y="670559"/>
          <a:ext cx="1051594" cy="20612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Current estimated</a:t>
          </a:r>
          <a:r>
            <a:rPr lang="en-US" sz="1100" baseline="0"/>
            <a:t> oil shipments on OR and WA sides of river is 77 unit trains per month, producing 30 months between incidents</a:t>
          </a:r>
          <a:endParaRPr lang="en-US" sz="1100"/>
        </a:p>
      </cdr:txBody>
    </cdr:sp>
  </cdr:relSizeAnchor>
  <cdr:relSizeAnchor xmlns:cdr="http://schemas.openxmlformats.org/drawingml/2006/chartDrawing">
    <cdr:from>
      <cdr:x>0.77538</cdr:x>
      <cdr:y>0.14671</cdr:y>
    </cdr:from>
    <cdr:to>
      <cdr:x>0.98583</cdr:x>
      <cdr:y>0.68468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248150" y="631072"/>
          <a:ext cx="1152997" cy="2314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Based on 99.9977% rate of</a:t>
          </a:r>
          <a:r>
            <a:rPr lang="en-US" sz="1100" baseline="0"/>
            <a:t> delivery success per railcar, risk adjusted for miles traveled. Incident location between Vancouver and Wishram, WA. and Deschutes River to Portland</a:t>
          </a:r>
          <a:endParaRPr lang="en-US" sz="1100"/>
        </a:p>
      </cdr:txBody>
    </cdr:sp>
  </cdr:relSizeAnchor>
  <cdr:relSizeAnchor xmlns:cdr="http://schemas.openxmlformats.org/drawingml/2006/chartDrawing">
    <cdr:from>
      <cdr:x>0.63352</cdr:x>
      <cdr:y>0.91585</cdr:y>
    </cdr:from>
    <cdr:to>
      <cdr:x>0.97427</cdr:x>
      <cdr:y>0.97609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470910" y="3939540"/>
          <a:ext cx="186690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aseline="0"/>
            <a:t>Analysis by Chris Carvalho, June 9, 2016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"/>
  <sheetViews>
    <sheetView tabSelected="1" topLeftCell="A2" workbookViewId="0">
      <selection activeCell="A2" sqref="A2"/>
    </sheetView>
  </sheetViews>
  <sheetFormatPr defaultRowHeight="15" x14ac:dyDescent="0.25"/>
  <cols>
    <col min="1" max="7" width="9.140625" style="1"/>
    <col min="8" max="8" width="13.5703125" style="1" customWidth="1"/>
    <col min="9" max="16384" width="9.140625" style="1"/>
  </cols>
  <sheetData>
    <row r="1" spans="2:9" x14ac:dyDescent="0.25">
      <c r="B1" s="1" t="s">
        <v>17</v>
      </c>
    </row>
    <row r="2" spans="2:9" x14ac:dyDescent="0.25">
      <c r="B2" s="2">
        <v>120</v>
      </c>
      <c r="C2" s="1" t="s">
        <v>0</v>
      </c>
    </row>
    <row r="3" spans="2:9" x14ac:dyDescent="0.25">
      <c r="B3" s="1">
        <v>2.3E-3</v>
      </c>
      <c r="C3" s="1" t="s">
        <v>20</v>
      </c>
    </row>
    <row r="4" spans="2:9" x14ac:dyDescent="0.25">
      <c r="B4" s="1">
        <f>B3*B12/B11</f>
        <v>3.8200692041522489E-4</v>
      </c>
      <c r="C4" s="1" t="s">
        <v>21</v>
      </c>
      <c r="H4" s="1" t="s">
        <v>1</v>
      </c>
      <c r="I4" s="1" t="s">
        <v>25</v>
      </c>
    </row>
    <row r="5" spans="2:9" x14ac:dyDescent="0.25">
      <c r="H5" s="1">
        <v>20</v>
      </c>
      <c r="I5" s="1">
        <f>100/($B$2*$B$4)/H5</f>
        <v>109.07306763285025</v>
      </c>
    </row>
    <row r="6" spans="2:9" x14ac:dyDescent="0.25">
      <c r="B6" s="1">
        <v>3</v>
      </c>
      <c r="C6" s="1" t="s">
        <v>1</v>
      </c>
      <c r="H6" s="1">
        <v>25</v>
      </c>
      <c r="I6" s="1">
        <f t="shared" ref="I6:I33" si="0">100/($B$2*$B$4)/H6</f>
        <v>87.258454106280212</v>
      </c>
    </row>
    <row r="7" spans="2:9" x14ac:dyDescent="0.25">
      <c r="B7" s="1">
        <f>100/($B$2*$B$4)</f>
        <v>2181.4613526570051</v>
      </c>
      <c r="C7" s="1" t="s">
        <v>2</v>
      </c>
      <c r="H7" s="1">
        <v>30</v>
      </c>
      <c r="I7" s="1">
        <f t="shared" si="0"/>
        <v>72.715378421900169</v>
      </c>
    </row>
    <row r="8" spans="2:9" x14ac:dyDescent="0.25">
      <c r="B8" s="1">
        <f>B7/B6</f>
        <v>727.15378421900175</v>
      </c>
      <c r="C8" s="1" t="s">
        <v>3</v>
      </c>
      <c r="H8" s="1">
        <v>35</v>
      </c>
      <c r="I8" s="1">
        <f t="shared" si="0"/>
        <v>62.327467218771574</v>
      </c>
    </row>
    <row r="9" spans="2:9" x14ac:dyDescent="0.25">
      <c r="H9" s="1">
        <v>40</v>
      </c>
      <c r="I9" s="1">
        <f t="shared" si="0"/>
        <v>54.536533816425127</v>
      </c>
    </row>
    <row r="10" spans="2:9" x14ac:dyDescent="0.25">
      <c r="B10" s="1" t="s">
        <v>24</v>
      </c>
      <c r="H10" s="1">
        <v>45</v>
      </c>
      <c r="I10" s="1">
        <f t="shared" si="0"/>
        <v>48.476918947933449</v>
      </c>
    </row>
    <row r="11" spans="2:9" x14ac:dyDescent="0.25">
      <c r="B11" s="1">
        <v>578</v>
      </c>
      <c r="C11" s="1" t="s">
        <v>18</v>
      </c>
      <c r="H11" s="1">
        <v>50</v>
      </c>
      <c r="I11" s="1">
        <f t="shared" si="0"/>
        <v>43.629227053140106</v>
      </c>
    </row>
    <row r="12" spans="2:9" x14ac:dyDescent="0.25">
      <c r="B12" s="1">
        <v>96</v>
      </c>
      <c r="C12" s="1" t="s">
        <v>19</v>
      </c>
      <c r="H12" s="1">
        <v>55</v>
      </c>
      <c r="I12" s="1">
        <f t="shared" si="0"/>
        <v>39.662933684672822</v>
      </c>
    </row>
    <row r="13" spans="2:9" x14ac:dyDescent="0.25">
      <c r="H13" s="1">
        <v>60</v>
      </c>
      <c r="I13" s="1">
        <f t="shared" si="0"/>
        <v>36.357689210950085</v>
      </c>
    </row>
    <row r="14" spans="2:9" x14ac:dyDescent="0.25">
      <c r="H14" s="1">
        <v>65</v>
      </c>
      <c r="I14" s="1">
        <f t="shared" si="0"/>
        <v>33.560943887030845</v>
      </c>
    </row>
    <row r="15" spans="2:9" x14ac:dyDescent="0.25">
      <c r="H15" s="1">
        <v>70</v>
      </c>
      <c r="I15" s="1">
        <f t="shared" si="0"/>
        <v>31.163733609385787</v>
      </c>
    </row>
    <row r="16" spans="2:9" x14ac:dyDescent="0.25">
      <c r="H16" s="1">
        <v>75</v>
      </c>
      <c r="I16" s="1">
        <f t="shared" si="0"/>
        <v>29.086151368760067</v>
      </c>
    </row>
    <row r="17" spans="2:13" x14ac:dyDescent="0.25">
      <c r="H17" s="1">
        <v>80</v>
      </c>
      <c r="I17" s="1">
        <f t="shared" si="0"/>
        <v>27.268266908212563</v>
      </c>
    </row>
    <row r="18" spans="2:13" x14ac:dyDescent="0.25">
      <c r="H18" s="1">
        <v>85</v>
      </c>
      <c r="I18" s="1">
        <f t="shared" si="0"/>
        <v>25.664251207729471</v>
      </c>
    </row>
    <row r="19" spans="2:13" x14ac:dyDescent="0.25">
      <c r="H19" s="1">
        <v>90</v>
      </c>
      <c r="I19" s="1">
        <f t="shared" si="0"/>
        <v>24.238459473966724</v>
      </c>
    </row>
    <row r="20" spans="2:13" x14ac:dyDescent="0.25">
      <c r="H20" s="1">
        <v>95</v>
      </c>
      <c r="I20" s="1">
        <f t="shared" si="0"/>
        <v>22.962751080600054</v>
      </c>
    </row>
    <row r="21" spans="2:13" x14ac:dyDescent="0.25">
      <c r="H21" s="1">
        <v>100</v>
      </c>
      <c r="I21" s="1">
        <f t="shared" si="0"/>
        <v>21.814613526570053</v>
      </c>
    </row>
    <row r="22" spans="2:13" x14ac:dyDescent="0.25">
      <c r="B22" s="1" t="s">
        <v>16</v>
      </c>
      <c r="E22" s="1" t="s">
        <v>11</v>
      </c>
      <c r="H22" s="1">
        <v>105</v>
      </c>
      <c r="I22" s="1">
        <f t="shared" si="0"/>
        <v>20.775822406257191</v>
      </c>
    </row>
    <row r="23" spans="2:13" x14ac:dyDescent="0.25">
      <c r="E23" s="1" t="s">
        <v>12</v>
      </c>
      <c r="H23" s="1">
        <v>110</v>
      </c>
      <c r="I23" s="1">
        <f t="shared" si="0"/>
        <v>19.831466842336411</v>
      </c>
    </row>
    <row r="24" spans="2:13" x14ac:dyDescent="0.25">
      <c r="B24" s="1" t="s">
        <v>4</v>
      </c>
      <c r="C24" s="1" t="s">
        <v>6</v>
      </c>
      <c r="D24" s="1" t="s">
        <v>8</v>
      </c>
      <c r="H24" s="1">
        <v>115</v>
      </c>
      <c r="I24" s="1">
        <f t="shared" si="0"/>
        <v>18.969229153539175</v>
      </c>
    </row>
    <row r="25" spans="2:13" x14ac:dyDescent="0.25">
      <c r="B25" s="1" t="s">
        <v>5</v>
      </c>
      <c r="C25" s="1" t="s">
        <v>7</v>
      </c>
      <c r="D25" s="1" t="s">
        <v>9</v>
      </c>
      <c r="H25" s="1">
        <v>120</v>
      </c>
      <c r="I25" s="1">
        <f t="shared" si="0"/>
        <v>18.178844605475042</v>
      </c>
    </row>
    <row r="26" spans="2:13" x14ac:dyDescent="0.25">
      <c r="H26" s="1">
        <v>125</v>
      </c>
      <c r="I26" s="1">
        <f t="shared" si="0"/>
        <v>17.45169082125604</v>
      </c>
    </row>
    <row r="27" spans="2:13" x14ac:dyDescent="0.25">
      <c r="H27" s="1">
        <v>130</v>
      </c>
      <c r="I27" s="1">
        <f t="shared" si="0"/>
        <v>16.780471943515423</v>
      </c>
    </row>
    <row r="28" spans="2:13" x14ac:dyDescent="0.25">
      <c r="B28" s="1">
        <f>100/(B4*B2*B6)</f>
        <v>727.15378421900164</v>
      </c>
      <c r="C28" s="1" t="s">
        <v>15</v>
      </c>
      <c r="H28" s="1">
        <v>135</v>
      </c>
      <c r="I28" s="1">
        <f t="shared" si="0"/>
        <v>16.158972982644482</v>
      </c>
    </row>
    <row r="29" spans="2:13" x14ac:dyDescent="0.25">
      <c r="H29" s="1">
        <v>140</v>
      </c>
      <c r="I29" s="1">
        <f t="shared" si="0"/>
        <v>15.581866804692893</v>
      </c>
      <c r="M29" s="1" t="s">
        <v>13</v>
      </c>
    </row>
    <row r="30" spans="2:13" x14ac:dyDescent="0.25">
      <c r="H30" s="1">
        <v>145</v>
      </c>
      <c r="I30" s="1">
        <f t="shared" si="0"/>
        <v>15.044561052806932</v>
      </c>
      <c r="M30" s="1" t="s">
        <v>10</v>
      </c>
    </row>
    <row r="31" spans="2:13" x14ac:dyDescent="0.25">
      <c r="H31" s="1">
        <v>150</v>
      </c>
      <c r="I31" s="1">
        <f t="shared" si="0"/>
        <v>14.543075684380034</v>
      </c>
      <c r="M31" s="1" t="s">
        <v>14</v>
      </c>
    </row>
    <row r="32" spans="2:13" x14ac:dyDescent="0.25">
      <c r="H32" s="1">
        <v>155</v>
      </c>
      <c r="I32" s="1">
        <f t="shared" si="0"/>
        <v>14.073944210690355</v>
      </c>
      <c r="M32" s="1" t="s">
        <v>22</v>
      </c>
    </row>
    <row r="33" spans="8:13" x14ac:dyDescent="0.25">
      <c r="H33" s="1">
        <v>160</v>
      </c>
      <c r="I33" s="1">
        <f t="shared" si="0"/>
        <v>13.634133454106282</v>
      </c>
      <c r="M33" s="1" t="s">
        <v>23</v>
      </c>
    </row>
    <row r="34" spans="8:13" x14ac:dyDescent="0.25">
      <c r="M34" s="1" t="s">
        <v>27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"/>
  <sheetViews>
    <sheetView workbookViewId="0"/>
  </sheetViews>
  <sheetFormatPr defaultRowHeight="15" x14ac:dyDescent="0.25"/>
  <cols>
    <col min="1" max="7" width="9.140625" style="1"/>
    <col min="8" max="8" width="13.5703125" style="1" customWidth="1"/>
    <col min="9" max="16384" width="9.140625" style="1"/>
  </cols>
  <sheetData>
    <row r="1" spans="2:9" x14ac:dyDescent="0.25">
      <c r="B1" s="1" t="s">
        <v>17</v>
      </c>
    </row>
    <row r="2" spans="2:9" x14ac:dyDescent="0.25">
      <c r="B2" s="2">
        <v>120</v>
      </c>
      <c r="C2" s="1" t="s">
        <v>0</v>
      </c>
    </row>
    <row r="3" spans="2:9" x14ac:dyDescent="0.25">
      <c r="B3" s="1">
        <v>2.3E-3</v>
      </c>
      <c r="C3" s="1" t="s">
        <v>20</v>
      </c>
    </row>
    <row r="4" spans="2:9" x14ac:dyDescent="0.25">
      <c r="B4" s="1">
        <f>B3*B12/B11</f>
        <v>4.6875432525951555E-3</v>
      </c>
      <c r="C4" s="1" t="s">
        <v>26</v>
      </c>
      <c r="H4" s="1" t="s">
        <v>1</v>
      </c>
      <c r="I4" s="1" t="s">
        <v>25</v>
      </c>
    </row>
    <row r="5" spans="2:9" x14ac:dyDescent="0.25">
      <c r="H5" s="1">
        <v>20</v>
      </c>
      <c r="I5" s="1">
        <f>100/($B$2*$B$4)/H5</f>
        <v>8.8888068699096969</v>
      </c>
    </row>
    <row r="6" spans="2:9" x14ac:dyDescent="0.25">
      <c r="B6" s="1">
        <v>3</v>
      </c>
      <c r="C6" s="1" t="s">
        <v>1</v>
      </c>
      <c r="H6" s="1">
        <v>25</v>
      </c>
      <c r="I6" s="1">
        <f t="shared" ref="I6:I33" si="0">100/($B$2*$B$4)/H6</f>
        <v>7.1110454959277583</v>
      </c>
    </row>
    <row r="7" spans="2:9" x14ac:dyDescent="0.25">
      <c r="B7" s="1">
        <f>100/($B$2*$B$4)</f>
        <v>177.77613739819395</v>
      </c>
      <c r="C7" s="1" t="s">
        <v>2</v>
      </c>
      <c r="H7" s="1">
        <v>30</v>
      </c>
      <c r="I7" s="1">
        <f t="shared" si="0"/>
        <v>5.9258712466064649</v>
      </c>
    </row>
    <row r="8" spans="2:9" x14ac:dyDescent="0.25">
      <c r="B8" s="1">
        <f>B7/B6</f>
        <v>59.258712466064651</v>
      </c>
      <c r="C8" s="1" t="s">
        <v>3</v>
      </c>
      <c r="H8" s="1">
        <v>35</v>
      </c>
      <c r="I8" s="1">
        <f t="shared" si="0"/>
        <v>5.0793182113769699</v>
      </c>
    </row>
    <row r="9" spans="2:9" x14ac:dyDescent="0.25">
      <c r="H9" s="1">
        <v>40</v>
      </c>
      <c r="I9" s="1">
        <f t="shared" si="0"/>
        <v>4.4444034349548485</v>
      </c>
    </row>
    <row r="10" spans="2:9" x14ac:dyDescent="0.25">
      <c r="B10" s="1" t="s">
        <v>24</v>
      </c>
      <c r="H10" s="1">
        <v>45</v>
      </c>
      <c r="I10" s="1">
        <f t="shared" si="0"/>
        <v>3.9505808310709769</v>
      </c>
    </row>
    <row r="11" spans="2:9" x14ac:dyDescent="0.25">
      <c r="B11" s="1">
        <v>578</v>
      </c>
      <c r="C11" s="1" t="s">
        <v>18</v>
      </c>
      <c r="H11" s="1">
        <v>50</v>
      </c>
      <c r="I11" s="1">
        <f t="shared" si="0"/>
        <v>3.5555227479638791</v>
      </c>
    </row>
    <row r="12" spans="2:9" x14ac:dyDescent="0.25">
      <c r="B12" s="1">
        <v>1178</v>
      </c>
      <c r="C12" s="1" t="s">
        <v>28</v>
      </c>
      <c r="H12" s="1">
        <v>55</v>
      </c>
      <c r="I12" s="1">
        <f t="shared" si="0"/>
        <v>3.2322934072398901</v>
      </c>
    </row>
    <row r="13" spans="2:9" x14ac:dyDescent="0.25">
      <c r="H13" s="1">
        <v>60</v>
      </c>
      <c r="I13" s="1">
        <f t="shared" si="0"/>
        <v>2.9629356233032325</v>
      </c>
    </row>
    <row r="14" spans="2:9" x14ac:dyDescent="0.25">
      <c r="H14" s="1">
        <v>65</v>
      </c>
      <c r="I14" s="1">
        <f t="shared" si="0"/>
        <v>2.735017498433753</v>
      </c>
    </row>
    <row r="15" spans="2:9" x14ac:dyDescent="0.25">
      <c r="H15" s="1">
        <v>70</v>
      </c>
      <c r="I15" s="1">
        <f t="shared" si="0"/>
        <v>2.539659105688485</v>
      </c>
    </row>
    <row r="16" spans="2:9" x14ac:dyDescent="0.25">
      <c r="H16" s="1">
        <v>75</v>
      </c>
      <c r="I16" s="1">
        <f t="shared" si="0"/>
        <v>2.3703484986425862</v>
      </c>
    </row>
    <row r="17" spans="2:13" x14ac:dyDescent="0.25">
      <c r="H17" s="1">
        <v>80</v>
      </c>
      <c r="I17" s="1">
        <f t="shared" si="0"/>
        <v>2.2222017174774242</v>
      </c>
    </row>
    <row r="18" spans="2:13" x14ac:dyDescent="0.25">
      <c r="H18" s="1">
        <v>85</v>
      </c>
      <c r="I18" s="1">
        <f t="shared" si="0"/>
        <v>2.091483969390517</v>
      </c>
    </row>
    <row r="19" spans="2:13" x14ac:dyDescent="0.25">
      <c r="H19" s="1">
        <v>90</v>
      </c>
      <c r="I19" s="1">
        <f t="shared" si="0"/>
        <v>1.9752904155354885</v>
      </c>
    </row>
    <row r="20" spans="2:13" x14ac:dyDescent="0.25">
      <c r="H20" s="1">
        <v>95</v>
      </c>
      <c r="I20" s="1">
        <f t="shared" si="0"/>
        <v>1.8713277620862521</v>
      </c>
    </row>
    <row r="21" spans="2:13" x14ac:dyDescent="0.25">
      <c r="H21" s="1">
        <v>100</v>
      </c>
      <c r="I21" s="1">
        <f t="shared" si="0"/>
        <v>1.7777613739819396</v>
      </c>
    </row>
    <row r="22" spans="2:13" x14ac:dyDescent="0.25">
      <c r="B22" s="1" t="s">
        <v>16</v>
      </c>
      <c r="E22" s="1" t="s">
        <v>11</v>
      </c>
      <c r="H22" s="1">
        <v>105</v>
      </c>
      <c r="I22" s="1">
        <f t="shared" si="0"/>
        <v>1.69310607045899</v>
      </c>
    </row>
    <row r="23" spans="2:13" x14ac:dyDescent="0.25">
      <c r="E23" s="1" t="s">
        <v>12</v>
      </c>
      <c r="H23" s="1">
        <v>110</v>
      </c>
      <c r="I23" s="1">
        <f t="shared" si="0"/>
        <v>1.6161467036199451</v>
      </c>
    </row>
    <row r="24" spans="2:13" x14ac:dyDescent="0.25">
      <c r="B24" s="1" t="s">
        <v>4</v>
      </c>
      <c r="C24" s="1" t="s">
        <v>6</v>
      </c>
      <c r="D24" s="1" t="s">
        <v>8</v>
      </c>
      <c r="H24" s="1">
        <v>115</v>
      </c>
      <c r="I24" s="1">
        <f t="shared" si="0"/>
        <v>1.5458794556364692</v>
      </c>
    </row>
    <row r="25" spans="2:13" x14ac:dyDescent="0.25">
      <c r="B25" s="1" t="s">
        <v>5</v>
      </c>
      <c r="C25" s="1" t="s">
        <v>7</v>
      </c>
      <c r="D25" s="1" t="s">
        <v>9</v>
      </c>
      <c r="H25" s="1">
        <v>120</v>
      </c>
      <c r="I25" s="1">
        <f t="shared" si="0"/>
        <v>1.4814678116516162</v>
      </c>
    </row>
    <row r="26" spans="2:13" x14ac:dyDescent="0.25">
      <c r="H26" s="1">
        <v>125</v>
      </c>
      <c r="I26" s="1">
        <f t="shared" si="0"/>
        <v>1.4222090991855516</v>
      </c>
    </row>
    <row r="27" spans="2:13" x14ac:dyDescent="0.25">
      <c r="H27" s="1">
        <v>130</v>
      </c>
      <c r="I27" s="1">
        <f t="shared" si="0"/>
        <v>1.3675087492168765</v>
      </c>
    </row>
    <row r="28" spans="2:13" x14ac:dyDescent="0.25">
      <c r="B28" s="1">
        <f>100/(B4*B2*B6)</f>
        <v>59.258712466064651</v>
      </c>
      <c r="C28" s="1" t="s">
        <v>15</v>
      </c>
      <c r="H28" s="1">
        <v>135</v>
      </c>
      <c r="I28" s="1">
        <f t="shared" si="0"/>
        <v>1.3168602770236588</v>
      </c>
    </row>
    <row r="29" spans="2:13" x14ac:dyDescent="0.25">
      <c r="H29" s="1">
        <v>140</v>
      </c>
      <c r="I29" s="1">
        <f t="shared" si="0"/>
        <v>1.2698295528442425</v>
      </c>
      <c r="M29" s="1" t="s">
        <v>13</v>
      </c>
    </row>
    <row r="30" spans="2:13" x14ac:dyDescent="0.25">
      <c r="H30" s="1">
        <v>145</v>
      </c>
      <c r="I30" s="1">
        <f t="shared" si="0"/>
        <v>1.2260423268840963</v>
      </c>
      <c r="M30" s="1" t="s">
        <v>10</v>
      </c>
    </row>
    <row r="31" spans="2:13" x14ac:dyDescent="0.25">
      <c r="H31" s="1">
        <v>150</v>
      </c>
      <c r="I31" s="1">
        <f t="shared" si="0"/>
        <v>1.1851742493212931</v>
      </c>
      <c r="M31" s="1" t="s">
        <v>14</v>
      </c>
    </row>
    <row r="32" spans="2:13" x14ac:dyDescent="0.25">
      <c r="H32" s="1">
        <v>155</v>
      </c>
      <c r="I32" s="1">
        <f t="shared" si="0"/>
        <v>1.146942821923832</v>
      </c>
      <c r="M32" s="1" t="s">
        <v>22</v>
      </c>
    </row>
    <row r="33" spans="8:13" x14ac:dyDescent="0.25">
      <c r="H33" s="1">
        <v>160</v>
      </c>
      <c r="I33" s="1">
        <f t="shared" si="0"/>
        <v>1.1111008587387121</v>
      </c>
      <c r="M33" s="1" t="s">
        <v>23</v>
      </c>
    </row>
    <row r="34" spans="8:13" x14ac:dyDescent="0.25">
      <c r="M34" s="1" t="s">
        <v>27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"/>
  <sheetViews>
    <sheetView workbookViewId="0">
      <selection sqref="A1:XFD1048576"/>
    </sheetView>
  </sheetViews>
  <sheetFormatPr defaultRowHeight="15" x14ac:dyDescent="0.25"/>
  <cols>
    <col min="1" max="7" width="9.140625" style="1"/>
    <col min="8" max="8" width="13.5703125" style="1" customWidth="1"/>
    <col min="9" max="16384" width="9.140625" style="1"/>
  </cols>
  <sheetData>
    <row r="1" spans="2:9" x14ac:dyDescent="0.25">
      <c r="B1" s="1" t="s">
        <v>17</v>
      </c>
    </row>
    <row r="2" spans="2:9" x14ac:dyDescent="0.25">
      <c r="B2" s="2">
        <v>120</v>
      </c>
      <c r="C2" s="1" t="s">
        <v>0</v>
      </c>
    </row>
    <row r="3" spans="2:9" x14ac:dyDescent="0.25">
      <c r="B3" s="1">
        <v>2.3E-3</v>
      </c>
      <c r="C3" s="1" t="s">
        <v>20</v>
      </c>
    </row>
    <row r="4" spans="2:9" x14ac:dyDescent="0.25">
      <c r="B4" s="1">
        <f>B3*B12/B11</f>
        <v>3.8200692041522489E-4</v>
      </c>
      <c r="C4" s="1" t="s">
        <v>21</v>
      </c>
      <c r="H4" s="1" t="s">
        <v>1</v>
      </c>
      <c r="I4" s="1" t="s">
        <v>25</v>
      </c>
    </row>
    <row r="5" spans="2:9" x14ac:dyDescent="0.25">
      <c r="H5" s="1">
        <v>20</v>
      </c>
      <c r="I5" s="1">
        <f>100/($B$2*$B$4)/H5</f>
        <v>109.07306763285025</v>
      </c>
    </row>
    <row r="6" spans="2:9" x14ac:dyDescent="0.25">
      <c r="B6" s="1">
        <v>3</v>
      </c>
      <c r="C6" s="1" t="s">
        <v>1</v>
      </c>
      <c r="H6" s="1">
        <v>25</v>
      </c>
      <c r="I6" s="1">
        <f t="shared" ref="I6:I33" si="0">100/($B$2*$B$4)/H6</f>
        <v>87.258454106280212</v>
      </c>
    </row>
    <row r="7" spans="2:9" x14ac:dyDescent="0.25">
      <c r="B7" s="1">
        <f>100/($B$2*$B$4)</f>
        <v>2181.4613526570051</v>
      </c>
      <c r="C7" s="1" t="s">
        <v>2</v>
      </c>
      <c r="H7" s="1">
        <v>30</v>
      </c>
      <c r="I7" s="1">
        <f t="shared" si="0"/>
        <v>72.715378421900169</v>
      </c>
    </row>
    <row r="8" spans="2:9" x14ac:dyDescent="0.25">
      <c r="B8" s="1">
        <f>B7/B6</f>
        <v>727.15378421900175</v>
      </c>
      <c r="C8" s="1" t="s">
        <v>3</v>
      </c>
      <c r="H8" s="1">
        <v>35</v>
      </c>
      <c r="I8" s="1">
        <f t="shared" si="0"/>
        <v>62.327467218771574</v>
      </c>
    </row>
    <row r="9" spans="2:9" x14ac:dyDescent="0.25">
      <c r="H9" s="1">
        <v>40</v>
      </c>
      <c r="I9" s="1">
        <f t="shared" si="0"/>
        <v>54.536533816425127</v>
      </c>
    </row>
    <row r="10" spans="2:9" x14ac:dyDescent="0.25">
      <c r="B10" s="1" t="s">
        <v>24</v>
      </c>
      <c r="H10" s="1">
        <v>45</v>
      </c>
      <c r="I10" s="1">
        <f t="shared" si="0"/>
        <v>48.476918947933449</v>
      </c>
    </row>
    <row r="11" spans="2:9" x14ac:dyDescent="0.25">
      <c r="B11" s="1">
        <v>578</v>
      </c>
      <c r="C11" s="1" t="s">
        <v>18</v>
      </c>
      <c r="H11" s="1">
        <v>50</v>
      </c>
      <c r="I11" s="1">
        <f t="shared" si="0"/>
        <v>43.629227053140106</v>
      </c>
    </row>
    <row r="12" spans="2:9" x14ac:dyDescent="0.25">
      <c r="B12" s="1">
        <v>96</v>
      </c>
      <c r="C12" s="1" t="s">
        <v>29</v>
      </c>
      <c r="H12" s="1">
        <v>55</v>
      </c>
      <c r="I12" s="1">
        <f t="shared" si="0"/>
        <v>39.662933684672822</v>
      </c>
    </row>
    <row r="13" spans="2:9" x14ac:dyDescent="0.25">
      <c r="H13" s="1">
        <v>60</v>
      </c>
      <c r="I13" s="1">
        <f t="shared" si="0"/>
        <v>36.357689210950085</v>
      </c>
    </row>
    <row r="14" spans="2:9" x14ac:dyDescent="0.25">
      <c r="H14" s="1">
        <v>65</v>
      </c>
      <c r="I14" s="1">
        <f t="shared" si="0"/>
        <v>33.560943887030845</v>
      </c>
    </row>
    <row r="15" spans="2:9" x14ac:dyDescent="0.25">
      <c r="H15" s="1">
        <v>70</v>
      </c>
      <c r="I15" s="1">
        <f t="shared" si="0"/>
        <v>31.163733609385787</v>
      </c>
    </row>
    <row r="16" spans="2:9" x14ac:dyDescent="0.25">
      <c r="H16" s="1">
        <v>75</v>
      </c>
      <c r="I16" s="1">
        <f t="shared" si="0"/>
        <v>29.086151368760067</v>
      </c>
    </row>
    <row r="17" spans="2:13" x14ac:dyDescent="0.25">
      <c r="H17" s="1">
        <v>80</v>
      </c>
      <c r="I17" s="1">
        <f t="shared" si="0"/>
        <v>27.268266908212563</v>
      </c>
    </row>
    <row r="18" spans="2:13" x14ac:dyDescent="0.25">
      <c r="H18" s="1">
        <v>85</v>
      </c>
      <c r="I18" s="1">
        <f t="shared" si="0"/>
        <v>25.664251207729471</v>
      </c>
    </row>
    <row r="19" spans="2:13" x14ac:dyDescent="0.25">
      <c r="H19" s="1">
        <v>90</v>
      </c>
      <c r="I19" s="1">
        <f t="shared" si="0"/>
        <v>24.238459473966724</v>
      </c>
    </row>
    <row r="20" spans="2:13" x14ac:dyDescent="0.25">
      <c r="H20" s="1">
        <v>95</v>
      </c>
      <c r="I20" s="1">
        <f t="shared" si="0"/>
        <v>22.962751080600054</v>
      </c>
    </row>
    <row r="21" spans="2:13" x14ac:dyDescent="0.25">
      <c r="H21" s="1">
        <v>100</v>
      </c>
      <c r="I21" s="1">
        <f t="shared" si="0"/>
        <v>21.814613526570053</v>
      </c>
    </row>
    <row r="22" spans="2:13" x14ac:dyDescent="0.25">
      <c r="B22" s="1" t="s">
        <v>16</v>
      </c>
      <c r="E22" s="1" t="s">
        <v>11</v>
      </c>
      <c r="H22" s="1">
        <v>105</v>
      </c>
      <c r="I22" s="1">
        <f t="shared" si="0"/>
        <v>20.775822406257191</v>
      </c>
    </row>
    <row r="23" spans="2:13" x14ac:dyDescent="0.25">
      <c r="E23" s="1" t="s">
        <v>12</v>
      </c>
      <c r="H23" s="1">
        <v>110</v>
      </c>
      <c r="I23" s="1">
        <f t="shared" si="0"/>
        <v>19.831466842336411</v>
      </c>
    </row>
    <row r="24" spans="2:13" x14ac:dyDescent="0.25">
      <c r="B24" s="1" t="s">
        <v>4</v>
      </c>
      <c r="C24" s="1" t="s">
        <v>6</v>
      </c>
      <c r="D24" s="1" t="s">
        <v>8</v>
      </c>
      <c r="H24" s="1">
        <v>115</v>
      </c>
      <c r="I24" s="1">
        <f t="shared" si="0"/>
        <v>18.969229153539175</v>
      </c>
    </row>
    <row r="25" spans="2:13" x14ac:dyDescent="0.25">
      <c r="B25" s="1" t="s">
        <v>5</v>
      </c>
      <c r="C25" s="1" t="s">
        <v>7</v>
      </c>
      <c r="D25" s="1" t="s">
        <v>9</v>
      </c>
      <c r="H25" s="1">
        <v>120</v>
      </c>
      <c r="I25" s="1">
        <f t="shared" si="0"/>
        <v>18.178844605475042</v>
      </c>
    </row>
    <row r="26" spans="2:13" x14ac:dyDescent="0.25">
      <c r="H26" s="1">
        <v>125</v>
      </c>
      <c r="I26" s="1">
        <f t="shared" si="0"/>
        <v>17.45169082125604</v>
      </c>
    </row>
    <row r="27" spans="2:13" x14ac:dyDescent="0.25">
      <c r="H27" s="1">
        <v>130</v>
      </c>
      <c r="I27" s="1">
        <f t="shared" si="0"/>
        <v>16.780471943515423</v>
      </c>
    </row>
    <row r="28" spans="2:13" x14ac:dyDescent="0.25">
      <c r="B28" s="1">
        <f>100/(B4*B2*B6)</f>
        <v>727.15378421900164</v>
      </c>
      <c r="C28" s="1" t="s">
        <v>15</v>
      </c>
      <c r="H28" s="1">
        <v>135</v>
      </c>
      <c r="I28" s="1">
        <f t="shared" si="0"/>
        <v>16.158972982644482</v>
      </c>
    </row>
    <row r="29" spans="2:13" x14ac:dyDescent="0.25">
      <c r="H29" s="1">
        <v>140</v>
      </c>
      <c r="I29" s="1">
        <f t="shared" si="0"/>
        <v>15.581866804692893</v>
      </c>
      <c r="M29" s="1" t="s">
        <v>13</v>
      </c>
    </row>
    <row r="30" spans="2:13" x14ac:dyDescent="0.25">
      <c r="B30" s="1">
        <f>18*30/7</f>
        <v>77.142857142857139</v>
      </c>
      <c r="C30" s="1" t="s">
        <v>31</v>
      </c>
      <c r="H30" s="1">
        <v>145</v>
      </c>
      <c r="I30" s="1">
        <f t="shared" si="0"/>
        <v>15.044561052806932</v>
      </c>
      <c r="L30" s="1">
        <v>1</v>
      </c>
      <c r="M30" s="1" t="s">
        <v>10</v>
      </c>
    </row>
    <row r="31" spans="2:13" x14ac:dyDescent="0.25">
      <c r="H31" s="1">
        <v>150</v>
      </c>
      <c r="I31" s="1">
        <f t="shared" si="0"/>
        <v>14.543075684380034</v>
      </c>
      <c r="L31" s="1">
        <v>2</v>
      </c>
      <c r="M31" s="1" t="s">
        <v>14</v>
      </c>
    </row>
    <row r="32" spans="2:13" x14ac:dyDescent="0.25">
      <c r="H32" s="1">
        <v>155</v>
      </c>
      <c r="I32" s="1">
        <f t="shared" si="0"/>
        <v>14.073944210690355</v>
      </c>
      <c r="L32" s="1">
        <v>3</v>
      </c>
      <c r="M32" s="1" t="s">
        <v>22</v>
      </c>
    </row>
    <row r="33" spans="8:13" x14ac:dyDescent="0.25">
      <c r="H33" s="1">
        <v>160</v>
      </c>
      <c r="I33" s="1">
        <f t="shared" si="0"/>
        <v>13.634133454106282</v>
      </c>
      <c r="L33" s="1">
        <v>4</v>
      </c>
      <c r="M33" s="1" t="s">
        <v>23</v>
      </c>
    </row>
    <row r="34" spans="8:13" x14ac:dyDescent="0.25">
      <c r="L34" s="1">
        <v>5</v>
      </c>
      <c r="M34" s="1" t="s">
        <v>27</v>
      </c>
    </row>
    <row r="35" spans="8:13" x14ac:dyDescent="0.25">
      <c r="L35" s="1">
        <v>6</v>
      </c>
      <c r="M35" s="1" t="s">
        <v>30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Columbia Gorge (WA)</vt:lpstr>
      <vt:lpstr>Entire Route</vt:lpstr>
      <vt:lpstr>Columbia Gorge (WA + OR)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Carvalho</dc:creator>
  <cp:lastModifiedBy>Chris</cp:lastModifiedBy>
  <dcterms:created xsi:type="dcterms:W3CDTF">2016-06-05T19:34:19Z</dcterms:created>
  <dcterms:modified xsi:type="dcterms:W3CDTF">2016-06-16T21:19:21Z</dcterms:modified>
</cp:coreProperties>
</file>